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1"/>
  </bookViews>
  <sheets>
    <sheet name="THANG 1" sheetId="29" r:id="rId1"/>
    <sheet name="THANG 2" sheetId="30" r:id="rId2"/>
  </sheets>
  <calcPr calcId="144525"/>
</workbook>
</file>

<file path=xl/calcChain.xml><?xml version="1.0" encoding="utf-8"?>
<calcChain xmlns="http://schemas.openxmlformats.org/spreadsheetml/2006/main">
  <c r="K23" i="30" l="1"/>
  <c r="L6" i="30"/>
  <c r="L7" i="30"/>
  <c r="L8" i="30"/>
  <c r="L9" i="30"/>
  <c r="L10" i="30"/>
  <c r="L11" i="30"/>
  <c r="L12" i="30"/>
  <c r="L13" i="30"/>
  <c r="L14" i="30"/>
  <c r="L15" i="30"/>
  <c r="L16" i="30"/>
  <c r="L17" i="30"/>
  <c r="L18" i="30"/>
  <c r="L19" i="30"/>
  <c r="L20" i="30"/>
  <c r="L21" i="30"/>
  <c r="L22" i="30"/>
  <c r="L5" i="30"/>
  <c r="J16" i="30"/>
  <c r="R23" i="30" l="1"/>
  <c r="Q23" i="30"/>
  <c r="P23" i="30"/>
  <c r="O23" i="30"/>
  <c r="N23" i="30"/>
  <c r="J22" i="30"/>
  <c r="I22" i="30"/>
  <c r="F22" i="30"/>
  <c r="T22" i="30" s="1"/>
  <c r="J21" i="30"/>
  <c r="I21" i="30"/>
  <c r="H21" i="30"/>
  <c r="F21" i="30"/>
  <c r="T21" i="30" s="1"/>
  <c r="T20" i="30"/>
  <c r="J20" i="30"/>
  <c r="F20" i="30"/>
  <c r="I20" i="30" s="1"/>
  <c r="F19" i="30"/>
  <c r="T19" i="30" s="1"/>
  <c r="J18" i="30"/>
  <c r="F18" i="30"/>
  <c r="F17" i="30"/>
  <c r="J17" i="30" s="1"/>
  <c r="T16" i="30"/>
  <c r="F16" i="30"/>
  <c r="T15" i="30"/>
  <c r="J15" i="30"/>
  <c r="F15" i="30"/>
  <c r="I15" i="30" s="1"/>
  <c r="M15" i="30" s="1"/>
  <c r="S15" i="30" s="1"/>
  <c r="H14" i="30"/>
  <c r="I14" i="30" s="1"/>
  <c r="F14" i="30"/>
  <c r="F13" i="30"/>
  <c r="F12" i="30"/>
  <c r="I12" i="30" s="1"/>
  <c r="F11" i="30"/>
  <c r="T11" i="30" s="1"/>
  <c r="F10" i="30"/>
  <c r="T10" i="30" s="1"/>
  <c r="J9" i="30"/>
  <c r="I9" i="30"/>
  <c r="M9" i="30" s="1"/>
  <c r="S9" i="30" s="1"/>
  <c r="H9" i="30"/>
  <c r="F9" i="30"/>
  <c r="T9" i="30" s="1"/>
  <c r="T8" i="30"/>
  <c r="F8" i="30"/>
  <c r="J8" i="30" s="1"/>
  <c r="F7" i="30"/>
  <c r="T7" i="30" s="1"/>
  <c r="F6" i="30"/>
  <c r="F5" i="30"/>
  <c r="M21" i="30" l="1"/>
  <c r="S21" i="30" s="1"/>
  <c r="I10" i="30"/>
  <c r="I8" i="30"/>
  <c r="J10" i="30"/>
  <c r="M22" i="30"/>
  <c r="S22" i="30" s="1"/>
  <c r="H13" i="30"/>
  <c r="I13" i="30" s="1"/>
  <c r="M8" i="30"/>
  <c r="S8" i="30" s="1"/>
  <c r="T14" i="30"/>
  <c r="M16" i="30"/>
  <c r="S16" i="30" s="1"/>
  <c r="M20" i="30"/>
  <c r="S20" i="30" s="1"/>
  <c r="H5" i="30"/>
  <c r="T5" i="30" s="1"/>
  <c r="I7" i="30"/>
  <c r="J7" i="30"/>
  <c r="I11" i="30"/>
  <c r="J12" i="30"/>
  <c r="M12" i="30" s="1"/>
  <c r="S12" i="30" s="1"/>
  <c r="T12" i="30"/>
  <c r="J13" i="30"/>
  <c r="J14" i="30"/>
  <c r="M14" i="30" s="1"/>
  <c r="S14" i="30" s="1"/>
  <c r="H17" i="30"/>
  <c r="T17" i="30" s="1"/>
  <c r="H18" i="30"/>
  <c r="T18" i="30" s="1"/>
  <c r="I19" i="30"/>
  <c r="H6" i="30"/>
  <c r="T6" i="30" s="1"/>
  <c r="J5" i="30"/>
  <c r="J6" i="30"/>
  <c r="J11" i="30"/>
  <c r="J19" i="30"/>
  <c r="I17" i="29"/>
  <c r="I19" i="29"/>
  <c r="J19" i="29"/>
  <c r="M10" i="30" l="1"/>
  <c r="S10" i="30" s="1"/>
  <c r="M19" i="30"/>
  <c r="S19" i="30" s="1"/>
  <c r="M13" i="30"/>
  <c r="S13" i="30" s="1"/>
  <c r="I17" i="30"/>
  <c r="M17" i="30" s="1"/>
  <c r="S17" i="30" s="1"/>
  <c r="I6" i="30"/>
  <c r="T13" i="30"/>
  <c r="M7" i="30"/>
  <c r="S7" i="30" s="1"/>
  <c r="J23" i="30"/>
  <c r="M6" i="30"/>
  <c r="S6" i="30" s="1"/>
  <c r="I5" i="30"/>
  <c r="I18" i="30"/>
  <c r="M18" i="30" s="1"/>
  <c r="S18" i="30" s="1"/>
  <c r="M11" i="30"/>
  <c r="S11" i="30" s="1"/>
  <c r="J11" i="29"/>
  <c r="J12" i="29"/>
  <c r="J14" i="29"/>
  <c r="J16" i="29"/>
  <c r="J21" i="29"/>
  <c r="J22" i="29"/>
  <c r="J5" i="29"/>
  <c r="Q24" i="29"/>
  <c r="P24" i="29"/>
  <c r="O24" i="29"/>
  <c r="N24" i="29"/>
  <c r="M24" i="29"/>
  <c r="F23" i="29"/>
  <c r="J23" i="29" s="1"/>
  <c r="F22" i="29"/>
  <c r="F21" i="29"/>
  <c r="S21" i="29" s="1"/>
  <c r="F20" i="29"/>
  <c r="S20" i="29" s="1"/>
  <c r="F19" i="29"/>
  <c r="S19" i="29" s="1"/>
  <c r="F18" i="29"/>
  <c r="H18" i="29" s="1"/>
  <c r="S18" i="29" s="1"/>
  <c r="F17" i="29"/>
  <c r="J17" i="29" s="1"/>
  <c r="F16" i="29"/>
  <c r="S16" i="29" s="1"/>
  <c r="F15" i="29"/>
  <c r="J15" i="29" s="1"/>
  <c r="F14" i="29"/>
  <c r="F13" i="29"/>
  <c r="H13" i="29" s="1"/>
  <c r="F12" i="29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H5" i="29"/>
  <c r="F5" i="29"/>
  <c r="L23" i="30" l="1"/>
  <c r="M5" i="30"/>
  <c r="I13" i="29"/>
  <c r="I23" i="29"/>
  <c r="K23" i="29" s="1"/>
  <c r="L23" i="29" s="1"/>
  <c r="R23" i="29" s="1"/>
  <c r="J7" i="29"/>
  <c r="I6" i="29"/>
  <c r="K6" i="29" s="1"/>
  <c r="L6" i="29" s="1"/>
  <c r="R6" i="29" s="1"/>
  <c r="I8" i="29"/>
  <c r="K8" i="29" s="1"/>
  <c r="L8" i="29" s="1"/>
  <c r="R8" i="29" s="1"/>
  <c r="S13" i="29"/>
  <c r="S23" i="29"/>
  <c r="J20" i="29"/>
  <c r="J6" i="29"/>
  <c r="S6" i="29"/>
  <c r="S8" i="29"/>
  <c r="J18" i="29"/>
  <c r="J24" i="29" s="1"/>
  <c r="J13" i="29"/>
  <c r="K13" i="29"/>
  <c r="L13" i="29" s="1"/>
  <c r="R13" i="29" s="1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K11" i="29" s="1"/>
  <c r="L11" i="29" s="1"/>
  <c r="R11" i="29" s="1"/>
  <c r="I14" i="29"/>
  <c r="K14" i="29" s="1"/>
  <c r="L14" i="29" s="1"/>
  <c r="R14" i="29" s="1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M23" i="30" l="1"/>
  <c r="S5" i="30"/>
  <c r="S23" i="30" s="1"/>
  <c r="S17" i="29"/>
  <c r="K17" i="29"/>
  <c r="L17" i="29" s="1"/>
  <c r="R17" i="29" s="1"/>
  <c r="K20" i="29"/>
  <c r="L20" i="29" s="1"/>
  <c r="R20" i="29" s="1"/>
  <c r="L5" i="29"/>
  <c r="S9" i="29"/>
  <c r="I22" i="29"/>
  <c r="K22" i="29" s="1"/>
  <c r="L22" i="29" s="1"/>
  <c r="R22" i="29" s="1"/>
  <c r="D26" i="30" l="1"/>
  <c r="D25" i="30"/>
  <c r="L24" i="29"/>
  <c r="R5" i="29"/>
  <c r="R24" i="29" s="1"/>
  <c r="K24" i="29"/>
  <c r="D27" i="29" l="1"/>
  <c r="D26" i="29"/>
</calcChain>
</file>

<file path=xl/sharedStrings.xml><?xml version="1.0" encoding="utf-8"?>
<sst xmlns="http://schemas.openxmlformats.org/spreadsheetml/2006/main" count="93" uniqueCount="50">
  <si>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</si>
  <si>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</si>
  <si>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</si>
  <si>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</si>
  <si>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</si>
  <si>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</si>
  <si>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</si>
  <si>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</si>
  <si>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</si>
  <si>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</si>
  <si>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</si>
  <si>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</si>
  <si>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</si>
  <si>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</si>
  <si>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</si>
  <si>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</si>
  <si>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</si>
  <si>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</si>
  <si>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</si>
  <si>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</si>
  <si>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</si>
  <si>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</si>
  <si>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</si>
  <si>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</si>
  <si>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</si>
  <si>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</si>
  <si>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</si>
  <si>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</si>
  <si>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</si>
  <si>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</si>
  <si>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</si>
  <si>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</si>
  <si>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</si>
  <si>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</si>
  <si>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</si>
  <si>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</si>
  <si>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</si>
  <si>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</si>
  <si>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</si>
  <si>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</si>
  <si>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</si>
  <si>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</si>
  <si>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</si>
  <si>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</si>
  <si>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02/2020 </t>
    </r>
  </si>
  <si>
    <t xml:space="preserve"> Thi đua T1/2020</t>
  </si>
  <si>
    <t>Hiệu quả Quý 4/2019</t>
  </si>
  <si>
    <t>11</t>
  </si>
  <si>
    <t>12=9+10+11</t>
  </si>
  <si>
    <t>13=12*1%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</si>
</sst>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9" fontId="8" fillId="0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2" fillId="3" borderId="0" xfId="0" applyNumberFormat="1" applyFont="1" applyFill="1" applyAlignment="1">
      <alignment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91003" y="411256"/>
          <a:ext cx="196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66" t="s">
        <v>32</v>
      </c>
      <c r="B1" s="67"/>
      <c r="C1" s="67"/>
      <c r="D1" s="67"/>
      <c r="E1" s="67"/>
      <c r="F1" s="67"/>
      <c r="G1" s="66" t="s">
        <v>17</v>
      </c>
      <c r="H1" s="67"/>
      <c r="I1" s="67"/>
      <c r="J1" s="67"/>
      <c r="K1" s="67"/>
      <c r="L1" s="67"/>
      <c r="R1" s="44">
        <v>1490000</v>
      </c>
      <c r="S1" s="43"/>
      <c r="T1" s="43"/>
    </row>
    <row r="2" spans="1:20" ht="45.75" customHeight="1" x14ac:dyDescent="0.25">
      <c r="A2" s="68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69" t="s">
        <v>20</v>
      </c>
      <c r="F3" s="70"/>
      <c r="G3" s="69" t="s">
        <v>21</v>
      </c>
      <c r="H3" s="71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5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3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5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4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63" t="s">
        <v>18</v>
      </c>
      <c r="B24" s="64"/>
      <c r="C24" s="64"/>
      <c r="D24" s="64"/>
      <c r="E24" s="64"/>
      <c r="F24" s="64"/>
      <c r="G24" s="64"/>
      <c r="H24" s="64"/>
      <c r="I24" s="65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61" t="s">
        <v>30</v>
      </c>
      <c r="B26" s="61"/>
      <c r="C26" s="61"/>
      <c r="D26" s="62">
        <f>R24*30%</f>
        <v>705155.60603999987</v>
      </c>
      <c r="E26" s="62"/>
      <c r="F26" s="62"/>
      <c r="G26" s="22"/>
      <c r="L26" s="4"/>
      <c r="M26" s="16"/>
      <c r="N26" s="16"/>
      <c r="O26" s="16"/>
      <c r="P26" s="16"/>
    </row>
    <row r="27" spans="1:20" s="15" customFormat="1" ht="15.75" x14ac:dyDescent="0.25">
      <c r="A27" s="61" t="s">
        <v>31</v>
      </c>
      <c r="B27" s="61"/>
      <c r="C27" s="61"/>
      <c r="D27" s="62">
        <f>R24*70%</f>
        <v>1645363.0807599998</v>
      </c>
      <c r="E27" s="62"/>
      <c r="F27" s="62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60" t="s">
        <v>28</v>
      </c>
      <c r="B28" s="60"/>
      <c r="C28" s="60"/>
      <c r="D28" s="60"/>
      <c r="E28" s="60"/>
      <c r="F28" s="60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6"/>
      <c r="B29" s="56"/>
      <c r="C29" s="56"/>
      <c r="G29" s="20"/>
      <c r="H29" s="20"/>
      <c r="I29" s="20"/>
      <c r="J29" s="20"/>
      <c r="K29" s="20"/>
      <c r="L29" s="60" t="s">
        <v>27</v>
      </c>
      <c r="M29" s="60"/>
      <c r="N29" s="60"/>
      <c r="O29" s="60"/>
      <c r="P29" s="60"/>
      <c r="Q29" s="60"/>
    </row>
    <row r="30" spans="1:20" s="15" customFormat="1" ht="15.75" x14ac:dyDescent="0.25">
      <c r="A30" s="56"/>
      <c r="B30" s="56"/>
      <c r="C30" s="56"/>
      <c r="G30" s="56"/>
      <c r="H30" s="56"/>
      <c r="I30" s="56"/>
      <c r="J30" s="56"/>
      <c r="K30" s="56"/>
      <c r="L30" s="56"/>
    </row>
    <row r="31" spans="1:20" s="15" customFormat="1" ht="15.75" x14ac:dyDescent="0.25">
      <c r="A31" s="56"/>
      <c r="B31" s="56"/>
      <c r="C31" s="56"/>
      <c r="G31" s="56"/>
      <c r="H31" s="56"/>
      <c r="I31" s="56"/>
      <c r="J31" s="56"/>
      <c r="K31" s="56"/>
      <c r="L31" s="56"/>
    </row>
    <row r="32" spans="1:20" s="15" customFormat="1" ht="15.75" x14ac:dyDescent="0.25">
      <c r="A32" s="56"/>
      <c r="B32" s="56"/>
      <c r="C32" s="56"/>
      <c r="G32" s="56"/>
      <c r="H32" s="56"/>
      <c r="I32" s="56"/>
      <c r="J32" s="56"/>
      <c r="K32" s="56"/>
      <c r="L32" s="56"/>
    </row>
    <row r="33" spans="1:18" s="15" customFormat="1" ht="15.75" x14ac:dyDescent="0.25">
      <c r="A33" s="56"/>
      <c r="B33" s="56"/>
      <c r="C33" s="56"/>
      <c r="D33" s="59"/>
      <c r="E33" s="59"/>
      <c r="G33" s="56"/>
      <c r="H33" s="56"/>
      <c r="I33" s="56"/>
      <c r="J33" s="56"/>
      <c r="K33" s="56"/>
      <c r="L33" s="56"/>
    </row>
    <row r="34" spans="1:18" s="15" customFormat="1" ht="15.75" x14ac:dyDescent="0.25">
      <c r="A34" s="57"/>
      <c r="B34" s="56"/>
      <c r="C34" s="57"/>
      <c r="G34" s="57"/>
      <c r="H34" s="57"/>
      <c r="I34" s="57"/>
      <c r="J34" s="57"/>
      <c r="K34" s="57"/>
      <c r="L34" s="57"/>
    </row>
    <row r="35" spans="1:18" s="15" customFormat="1" ht="15.75" x14ac:dyDescent="0.25">
      <c r="A35" s="60" t="s">
        <v>3</v>
      </c>
      <c r="B35" s="60"/>
      <c r="C35" s="60"/>
      <c r="D35" s="60"/>
      <c r="E35" s="60"/>
      <c r="F35" s="60"/>
      <c r="G35" s="20"/>
      <c r="H35" s="20"/>
      <c r="I35" s="20"/>
      <c r="J35" s="20"/>
      <c r="K35" s="60" t="s">
        <v>7</v>
      </c>
      <c r="L35" s="60"/>
      <c r="M35" s="60"/>
      <c r="N35" s="60"/>
      <c r="O35" s="60"/>
      <c r="P35" s="60"/>
      <c r="Q35" s="60"/>
      <c r="R35" s="60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A24:I24"/>
    <mergeCell ref="A1:F1"/>
    <mergeCell ref="G1:L1"/>
    <mergeCell ref="A2:R2"/>
    <mergeCell ref="E3:F3"/>
    <mergeCell ref="G3:H3"/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topLeftCell="A10" workbookViewId="0">
      <selection activeCell="V16" sqref="V1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1" width="14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66" t="s">
        <v>32</v>
      </c>
      <c r="B1" s="67"/>
      <c r="C1" s="67"/>
      <c r="D1" s="67"/>
      <c r="E1" s="67"/>
      <c r="F1" s="67"/>
      <c r="G1" s="66" t="s">
        <v>17</v>
      </c>
      <c r="H1" s="67"/>
      <c r="I1" s="67"/>
      <c r="J1" s="67"/>
      <c r="K1" s="67"/>
      <c r="L1" s="67"/>
      <c r="M1" s="67"/>
      <c r="S1" s="44">
        <v>1490000</v>
      </c>
      <c r="T1" s="43"/>
      <c r="U1" s="43"/>
    </row>
    <row r="2" spans="1:21" ht="45.75" customHeight="1" x14ac:dyDescent="0.25">
      <c r="A2" s="68" t="s">
        <v>44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1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69" t="s">
        <v>20</v>
      </c>
      <c r="F3" s="70"/>
      <c r="G3" s="69" t="s">
        <v>21</v>
      </c>
      <c r="H3" s="71"/>
      <c r="I3" s="10" t="s">
        <v>37</v>
      </c>
      <c r="J3" s="10" t="s">
        <v>45</v>
      </c>
      <c r="K3" s="10" t="s">
        <v>46</v>
      </c>
      <c r="L3" s="10" t="s">
        <v>38</v>
      </c>
      <c r="M3" s="11" t="s">
        <v>22</v>
      </c>
      <c r="N3" s="18" t="s">
        <v>26</v>
      </c>
      <c r="P3" s="13"/>
      <c r="S3" s="34" t="s">
        <v>34</v>
      </c>
    </row>
    <row r="4" spans="1:21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6" t="s">
        <v>47</v>
      </c>
      <c r="L4" s="35" t="s">
        <v>48</v>
      </c>
      <c r="M4" s="36" t="s">
        <v>49</v>
      </c>
      <c r="N4" s="37"/>
      <c r="O4" s="37"/>
      <c r="P4" s="37"/>
      <c r="Q4" s="37"/>
      <c r="R4" s="37"/>
      <c r="S4" s="38">
        <v>14</v>
      </c>
      <c r="U4" s="40"/>
    </row>
    <row r="5" spans="1:21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2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22" si="2" xml:space="preserve"> (C5+D5+F5+H5)*$S$1</f>
        <v>12639282.600000001</v>
      </c>
      <c r="J5" s="30">
        <f t="shared" ref="J5:J16" si="3">(C5+D5+F5)*$S$1</f>
        <v>9503220.0000000019</v>
      </c>
      <c r="K5" s="30">
        <v>34211592.000000007</v>
      </c>
      <c r="L5" s="30">
        <f>SUM(I5:K5)</f>
        <v>56354094.600000009</v>
      </c>
      <c r="M5" s="30">
        <f>L5*1%</f>
        <v>563540.94600000011</v>
      </c>
      <c r="N5" s="46"/>
      <c r="O5" s="47"/>
      <c r="P5" s="47"/>
      <c r="Q5" s="47"/>
      <c r="R5" s="47"/>
      <c r="S5" s="48">
        <f>M5</f>
        <v>563540.94600000011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v>27356400.000000004</v>
      </c>
      <c r="L6" s="30">
        <f t="shared" ref="L6:L22" si="5">SUM(I6:K6)</f>
        <v>43922220.000000007</v>
      </c>
      <c r="M6" s="30">
        <f t="shared" ref="M6:M22" si="6">L6*1%</f>
        <v>439222.20000000007</v>
      </c>
      <c r="N6" s="46"/>
      <c r="O6" s="47"/>
      <c r="P6" s="47"/>
      <c r="Q6" s="47"/>
      <c r="R6" s="47"/>
      <c r="S6" s="48">
        <f t="shared" ref="S6:S22" si="7">M6</f>
        <v>439222.20000000007</v>
      </c>
      <c r="T6" s="45">
        <f t="shared" si="4"/>
        <v>6.0180000000000007</v>
      </c>
      <c r="U6" s="40"/>
    </row>
    <row r="7" spans="1:21" s="21" customFormat="1" ht="24" customHeight="1" x14ac:dyDescent="0.25">
      <c r="A7" s="23">
        <v>3</v>
      </c>
      <c r="B7" s="24" t="s">
        <v>3</v>
      </c>
      <c r="C7" s="25">
        <v>4.9800000000000004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7941700</v>
      </c>
      <c r="J7" s="30">
        <f t="shared" si="3"/>
        <v>7941700</v>
      </c>
      <c r="K7" s="30">
        <v>28590120</v>
      </c>
      <c r="L7" s="30">
        <f t="shared" si="5"/>
        <v>44473520</v>
      </c>
      <c r="M7" s="30">
        <f t="shared" si="6"/>
        <v>444735.2</v>
      </c>
      <c r="N7" s="46"/>
      <c r="O7" s="47"/>
      <c r="P7" s="47"/>
      <c r="Q7" s="47"/>
      <c r="R7" s="47"/>
      <c r="S7" s="48">
        <f t="shared" si="7"/>
        <v>444735.2</v>
      </c>
      <c r="T7" s="45">
        <f t="shared" si="4"/>
        <v>5.33</v>
      </c>
      <c r="U7" s="40"/>
    </row>
    <row r="8" spans="1:21" s="21" customFormat="1" ht="24" customHeight="1" x14ac:dyDescent="0.25">
      <c r="A8" s="23">
        <v>4</v>
      </c>
      <c r="B8" s="24" t="s">
        <v>16</v>
      </c>
      <c r="C8" s="25">
        <v>3.33</v>
      </c>
      <c r="D8" s="26"/>
      <c r="E8" s="26"/>
      <c r="F8" s="33">
        <f>C8*E8</f>
        <v>0</v>
      </c>
      <c r="G8" s="26"/>
      <c r="H8" s="25"/>
      <c r="I8" s="30">
        <f t="shared" si="2"/>
        <v>4961700</v>
      </c>
      <c r="J8" s="30">
        <f t="shared" si="3"/>
        <v>4961700</v>
      </c>
      <c r="K8" s="30">
        <v>16092000</v>
      </c>
      <c r="L8" s="30">
        <f t="shared" si="5"/>
        <v>26015400</v>
      </c>
      <c r="M8" s="30">
        <f t="shared" si="6"/>
        <v>260154</v>
      </c>
      <c r="N8" s="46"/>
      <c r="O8" s="47"/>
      <c r="P8" s="47"/>
      <c r="Q8" s="47"/>
      <c r="R8" s="47"/>
      <c r="S8" s="48">
        <f t="shared" si="7"/>
        <v>260154</v>
      </c>
      <c r="T8" s="45">
        <f t="shared" si="4"/>
        <v>3.33</v>
      </c>
      <c r="U8" s="40"/>
    </row>
    <row r="9" spans="1:21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8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v>32332046.399999999</v>
      </c>
      <c r="L9" s="30">
        <f t="shared" si="5"/>
        <v>51821085.479999997</v>
      </c>
      <c r="M9" s="30">
        <f t="shared" si="6"/>
        <v>518210.85479999997</v>
      </c>
      <c r="N9" s="46"/>
      <c r="O9" s="47"/>
      <c r="P9" s="47"/>
      <c r="Q9" s="47"/>
      <c r="R9" s="47"/>
      <c r="S9" s="48">
        <f t="shared" si="7"/>
        <v>518210.85479999997</v>
      </c>
      <c r="T9" s="45">
        <f t="shared" si="4"/>
        <v>7.0522920000000004</v>
      </c>
      <c r="U9" s="40"/>
    </row>
    <row r="10" spans="1:21" s="21" customFormat="1" ht="24" customHeight="1" x14ac:dyDescent="0.25">
      <c r="A10" s="23">
        <v>6</v>
      </c>
      <c r="B10" s="24" t="s">
        <v>2</v>
      </c>
      <c r="C10" s="25">
        <v>3.99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6615600.0000000009</v>
      </c>
      <c r="J10" s="30">
        <f t="shared" si="3"/>
        <v>6615600.0000000009</v>
      </c>
      <c r="K10" s="30">
        <v>23458560</v>
      </c>
      <c r="L10" s="30">
        <f t="shared" si="5"/>
        <v>36689760</v>
      </c>
      <c r="M10" s="30">
        <f t="shared" si="6"/>
        <v>366897.60000000003</v>
      </c>
      <c r="N10" s="47"/>
      <c r="O10" s="47"/>
      <c r="P10" s="47"/>
      <c r="Q10" s="47"/>
      <c r="R10" s="47"/>
      <c r="S10" s="48">
        <f t="shared" si="7"/>
        <v>366897.60000000003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8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v>31071584.139130432</v>
      </c>
      <c r="L11" s="30">
        <f t="shared" si="5"/>
        <v>48587428.139130428</v>
      </c>
      <c r="M11" s="30">
        <f t="shared" si="6"/>
        <v>485874.28139130428</v>
      </c>
      <c r="N11" s="47"/>
      <c r="O11" s="47"/>
      <c r="P11" s="47"/>
      <c r="Q11" s="47"/>
      <c r="R11" s="47"/>
      <c r="S11" s="48">
        <f t="shared" si="7"/>
        <v>485874.28139130428</v>
      </c>
      <c r="T11" s="45">
        <f t="shared" si="4"/>
        <v>5.8778000000000006</v>
      </c>
      <c r="U11" s="40"/>
    </row>
    <row r="12" spans="1:21" s="21" customFormat="1" ht="24" customHeight="1" x14ac:dyDescent="0.25">
      <c r="A12" s="23">
        <v>8</v>
      </c>
      <c r="B12" s="24" t="s">
        <v>41</v>
      </c>
      <c r="C12" s="25">
        <v>3.99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6466600</v>
      </c>
      <c r="J12" s="30">
        <f t="shared" si="3"/>
        <v>6466600</v>
      </c>
      <c r="K12" s="30">
        <v>18623808</v>
      </c>
      <c r="L12" s="30">
        <f t="shared" si="5"/>
        <v>31557008</v>
      </c>
      <c r="M12" s="30">
        <f t="shared" si="6"/>
        <v>315570.08</v>
      </c>
      <c r="N12" s="47"/>
      <c r="O12" s="47"/>
      <c r="P12" s="47"/>
      <c r="Q12" s="47"/>
      <c r="R12" s="47"/>
      <c r="S12" s="48">
        <f t="shared" si="7"/>
        <v>315570.08</v>
      </c>
      <c r="T12" s="45">
        <f t="shared" si="4"/>
        <v>4.34</v>
      </c>
      <c r="U12" s="40"/>
    </row>
    <row r="13" spans="1:21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v>19052928.000000004</v>
      </c>
      <c r="L13" s="30">
        <f t="shared" si="5"/>
        <v>33276468.000000007</v>
      </c>
      <c r="M13" s="30">
        <f t="shared" si="6"/>
        <v>332764.68000000011</v>
      </c>
      <c r="N13" s="46"/>
      <c r="O13" s="47"/>
      <c r="P13" s="47"/>
      <c r="Q13" s="47"/>
      <c r="R13" s="47"/>
      <c r="S13" s="48">
        <f t="shared" si="7"/>
        <v>332764.68000000011</v>
      </c>
      <c r="T13" s="45">
        <f t="shared" si="4"/>
        <v>5.1060000000000008</v>
      </c>
      <c r="U13" s="40"/>
    </row>
    <row r="14" spans="1:21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v>27356400.000000004</v>
      </c>
      <c r="L14" s="30">
        <f t="shared" si="5"/>
        <v>43998210.000000007</v>
      </c>
      <c r="M14" s="30">
        <f t="shared" si="6"/>
        <v>439982.10000000009</v>
      </c>
      <c r="N14" s="46"/>
      <c r="O14" s="47"/>
      <c r="P14" s="47"/>
      <c r="Q14" s="47"/>
      <c r="R14" s="47"/>
      <c r="S14" s="48">
        <f t="shared" si="7"/>
        <v>439982.10000000009</v>
      </c>
      <c r="T14" s="45">
        <f t="shared" si="4"/>
        <v>6.0690000000000008</v>
      </c>
      <c r="U14" s="40"/>
    </row>
    <row r="15" spans="1:21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v>21402360</v>
      </c>
      <c r="L15" s="30">
        <f t="shared" si="5"/>
        <v>33292560</v>
      </c>
      <c r="M15" s="30">
        <f t="shared" si="6"/>
        <v>332925.60000000003</v>
      </c>
      <c r="N15" s="46"/>
      <c r="O15" s="47"/>
      <c r="P15" s="47"/>
      <c r="Q15" s="47"/>
      <c r="R15" s="47"/>
      <c r="S15" s="48">
        <f t="shared" si="7"/>
        <v>332925.60000000003</v>
      </c>
      <c r="T15" s="45">
        <f t="shared" si="4"/>
        <v>3.99</v>
      </c>
      <c r="U15" s="40"/>
    </row>
    <row r="16" spans="1:21" s="21" customFormat="1" ht="24" customHeight="1" x14ac:dyDescent="0.25">
      <c r="A16" s="23">
        <v>12</v>
      </c>
      <c r="B16" s="24" t="s">
        <v>9</v>
      </c>
      <c r="C16" s="25"/>
      <c r="D16" s="26"/>
      <c r="E16" s="26"/>
      <c r="F16" s="33">
        <f t="shared" si="0"/>
        <v>0</v>
      </c>
      <c r="G16" s="26"/>
      <c r="H16" s="25"/>
      <c r="I16" s="30">
        <v>5313481</v>
      </c>
      <c r="J16" s="30">
        <f>I16*55%</f>
        <v>2922414.5500000003</v>
      </c>
      <c r="K16" s="30"/>
      <c r="L16" s="30">
        <f t="shared" si="5"/>
        <v>8235895.5500000007</v>
      </c>
      <c r="M16" s="30">
        <f t="shared" si="6"/>
        <v>82358.955500000011</v>
      </c>
      <c r="N16" s="47"/>
      <c r="O16" s="47"/>
      <c r="P16" s="47"/>
      <c r="Q16" s="47"/>
      <c r="R16" s="47"/>
      <c r="S16" s="48">
        <f t="shared" si="7"/>
        <v>82358.955500000011</v>
      </c>
      <c r="T16" s="45">
        <f t="shared" si="4"/>
        <v>0</v>
      </c>
      <c r="U16" s="72"/>
    </row>
    <row r="17" spans="1:21" s="21" customFormat="1" ht="24" customHeight="1" x14ac:dyDescent="0.25">
      <c r="A17" s="23">
        <v>13</v>
      </c>
      <c r="B17" s="24" t="s">
        <v>10</v>
      </c>
      <c r="C17" s="55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(U17+D17+F17)*$S$1</f>
        <v>670500</v>
      </c>
      <c r="K17" s="30">
        <v>33310440</v>
      </c>
      <c r="L17" s="30">
        <f t="shared" si="5"/>
        <v>45732123</v>
      </c>
      <c r="M17" s="30">
        <f t="shared" si="6"/>
        <v>457321.23</v>
      </c>
      <c r="N17" s="47"/>
      <c r="O17" s="47"/>
      <c r="P17" s="47"/>
      <c r="Q17" s="47"/>
      <c r="R17" s="47"/>
      <c r="S17" s="48">
        <f t="shared" si="7"/>
        <v>457321.23</v>
      </c>
      <c r="T17" s="45">
        <f t="shared" si="4"/>
        <v>7.8867000000000003</v>
      </c>
      <c r="U17" s="53"/>
    </row>
    <row r="18" spans="1:21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si="2"/>
        <v>3380810</v>
      </c>
      <c r="J18" s="30">
        <f t="shared" ref="J18:J22" si="8">(C18+D18+F18)*$S$1</f>
        <v>3380810</v>
      </c>
      <c r="K18" s="30">
        <v>8113944</v>
      </c>
      <c r="L18" s="30">
        <f t="shared" si="5"/>
        <v>14875564</v>
      </c>
      <c r="M18" s="30">
        <f t="shared" si="6"/>
        <v>148755.64000000001</v>
      </c>
      <c r="N18" s="47"/>
      <c r="O18" s="47"/>
      <c r="P18" s="47"/>
      <c r="Q18" s="47"/>
      <c r="R18" s="47"/>
      <c r="S18" s="48">
        <f t="shared" si="7"/>
        <v>148755.64000000001</v>
      </c>
      <c r="T18" s="45">
        <f t="shared" si="4"/>
        <v>2.2690000000000001</v>
      </c>
    </row>
    <row r="19" spans="1:21" s="21" customFormat="1" ht="24" customHeight="1" x14ac:dyDescent="0.25">
      <c r="A19" s="23">
        <v>15</v>
      </c>
      <c r="B19" s="24" t="s">
        <v>24</v>
      </c>
      <c r="C19" s="55">
        <v>3</v>
      </c>
      <c r="D19" s="26"/>
      <c r="E19" s="26"/>
      <c r="F19" s="33">
        <f t="shared" si="0"/>
        <v>0</v>
      </c>
      <c r="G19" s="27"/>
      <c r="H19" s="29"/>
      <c r="I19" s="30">
        <f t="shared" si="2"/>
        <v>4470000</v>
      </c>
      <c r="J19" s="30">
        <f t="shared" si="8"/>
        <v>4470000</v>
      </c>
      <c r="K19" s="30">
        <v>16092000</v>
      </c>
      <c r="L19" s="30">
        <f t="shared" si="5"/>
        <v>25032000</v>
      </c>
      <c r="M19" s="30">
        <f t="shared" si="6"/>
        <v>250320</v>
      </c>
      <c r="N19" s="47"/>
      <c r="O19" s="47"/>
      <c r="P19" s="47"/>
      <c r="Q19" s="47"/>
      <c r="R19" s="47"/>
      <c r="S19" s="48">
        <f t="shared" si="7"/>
        <v>250320</v>
      </c>
      <c r="T19" s="45">
        <f t="shared" si="4"/>
        <v>3</v>
      </c>
      <c r="U19" s="54"/>
    </row>
    <row r="20" spans="1:21" s="21" customFormat="1" ht="24" customHeight="1" x14ac:dyDescent="0.25">
      <c r="A20" s="23">
        <v>16</v>
      </c>
      <c r="B20" s="24" t="s">
        <v>36</v>
      </c>
      <c r="C20" s="29">
        <v>2.34</v>
      </c>
      <c r="D20" s="26"/>
      <c r="E20" s="26"/>
      <c r="F20" s="33">
        <f t="shared" si="0"/>
        <v>0</v>
      </c>
      <c r="G20" s="27"/>
      <c r="H20" s="29"/>
      <c r="I20" s="30">
        <f t="shared" si="2"/>
        <v>3486600</v>
      </c>
      <c r="J20" s="30">
        <f t="shared" si="8"/>
        <v>3486600</v>
      </c>
      <c r="K20" s="30">
        <v>11824121.739130434</v>
      </c>
      <c r="L20" s="30">
        <f t="shared" si="5"/>
        <v>18797321.739130434</v>
      </c>
      <c r="M20" s="30">
        <f t="shared" si="6"/>
        <v>187973.21739130435</v>
      </c>
      <c r="N20" s="47"/>
      <c r="O20" s="47"/>
      <c r="P20" s="47"/>
      <c r="Q20" s="47"/>
      <c r="R20" s="47"/>
      <c r="S20" s="48">
        <f t="shared" si="7"/>
        <v>187973.21739130435</v>
      </c>
      <c r="T20" s="45">
        <f t="shared" si="4"/>
        <v>2.34</v>
      </c>
      <c r="U20" s="42"/>
    </row>
    <row r="21" spans="1:21" s="21" customFormat="1" ht="24" customHeight="1" x14ac:dyDescent="0.25">
      <c r="A21" s="23">
        <v>17</v>
      </c>
      <c r="B21" s="24" t="s">
        <v>35</v>
      </c>
      <c r="C21" s="25">
        <v>3.99</v>
      </c>
      <c r="D21" s="26">
        <v>0.45</v>
      </c>
      <c r="E21" s="26"/>
      <c r="F21" s="33">
        <f t="shared" si="0"/>
        <v>0</v>
      </c>
      <c r="G21" s="27">
        <v>0.15</v>
      </c>
      <c r="H21" s="29">
        <f>(C21+D21+F21)*G21</f>
        <v>0.66600000000000004</v>
      </c>
      <c r="I21" s="30">
        <f t="shared" si="2"/>
        <v>7607940.0000000009</v>
      </c>
      <c r="J21" s="30">
        <f t="shared" si="8"/>
        <v>6615600.0000000009</v>
      </c>
      <c r="K21" s="30">
        <v>18623808</v>
      </c>
      <c r="L21" s="30">
        <f t="shared" si="5"/>
        <v>32847348</v>
      </c>
      <c r="M21" s="30">
        <f t="shared" si="6"/>
        <v>328473.48</v>
      </c>
      <c r="N21" s="47"/>
      <c r="O21" s="47"/>
      <c r="P21" s="47"/>
      <c r="Q21" s="47"/>
      <c r="R21" s="47"/>
      <c r="S21" s="48">
        <f t="shared" si="7"/>
        <v>328473.48</v>
      </c>
      <c r="T21" s="45">
        <f t="shared" si="4"/>
        <v>5.1060000000000008</v>
      </c>
      <c r="U21" s="42"/>
    </row>
    <row r="22" spans="1:21" s="21" customFormat="1" ht="24" customHeight="1" x14ac:dyDescent="0.25">
      <c r="A22" s="23">
        <v>18</v>
      </c>
      <c r="B22" s="24" t="s">
        <v>33</v>
      </c>
      <c r="C22" s="25">
        <v>3</v>
      </c>
      <c r="D22" s="26"/>
      <c r="E22" s="26"/>
      <c r="F22" s="33">
        <f t="shared" si="0"/>
        <v>0</v>
      </c>
      <c r="G22" s="27"/>
      <c r="H22" s="29"/>
      <c r="I22" s="30">
        <f t="shared" si="2"/>
        <v>4470000</v>
      </c>
      <c r="J22" s="30">
        <f t="shared" si="8"/>
        <v>4470000</v>
      </c>
      <c r="K22" s="30">
        <v>16092000</v>
      </c>
      <c r="L22" s="30">
        <f t="shared" si="5"/>
        <v>25032000</v>
      </c>
      <c r="M22" s="30">
        <f t="shared" si="6"/>
        <v>250320</v>
      </c>
      <c r="N22" s="47"/>
      <c r="O22" s="47"/>
      <c r="P22" s="47"/>
      <c r="Q22" s="47"/>
      <c r="R22" s="47"/>
      <c r="S22" s="48">
        <f t="shared" si="7"/>
        <v>250320</v>
      </c>
      <c r="T22" s="45">
        <f t="shared" si="4"/>
        <v>3</v>
      </c>
      <c r="U22" s="42"/>
    </row>
    <row r="23" spans="1:21" s="12" customFormat="1" ht="24" customHeight="1" x14ac:dyDescent="0.25">
      <c r="A23" s="63" t="s">
        <v>18</v>
      </c>
      <c r="B23" s="64"/>
      <c r="C23" s="64"/>
      <c r="D23" s="64"/>
      <c r="E23" s="64"/>
      <c r="F23" s="64"/>
      <c r="G23" s="64"/>
      <c r="H23" s="64"/>
      <c r="I23" s="65"/>
      <c r="J23" s="19">
        <f>SUM(J5:J22)</f>
        <v>107002490.55</v>
      </c>
      <c r="K23" s="19">
        <f>SUM(K5:K22)</f>
        <v>383604112.27826089</v>
      </c>
      <c r="L23" s="19">
        <f>SUM(L5:L22)</f>
        <v>620540006.50826085</v>
      </c>
      <c r="M23" s="19">
        <f t="shared" ref="M23:S23" si="9">SUM(M5:M22)</f>
        <v>6205400.0650826097</v>
      </c>
      <c r="N23" s="19">
        <f t="shared" si="9"/>
        <v>0</v>
      </c>
      <c r="O23" s="19">
        <f t="shared" si="9"/>
        <v>0</v>
      </c>
      <c r="P23" s="19">
        <f t="shared" si="9"/>
        <v>0</v>
      </c>
      <c r="Q23" s="19">
        <f t="shared" si="9"/>
        <v>0</v>
      </c>
      <c r="R23" s="19">
        <f t="shared" si="9"/>
        <v>0</v>
      </c>
      <c r="S23" s="19">
        <f t="shared" si="9"/>
        <v>6205400.0650826097</v>
      </c>
    </row>
    <row r="24" spans="1:21" s="12" customFormat="1" ht="9.75" customHeight="1" x14ac:dyDescent="0.25">
      <c r="A24" s="49"/>
      <c r="B24" s="49"/>
      <c r="C24" s="49"/>
      <c r="D24" s="49"/>
      <c r="E24" s="49"/>
      <c r="F24" s="49"/>
      <c r="G24" s="49"/>
      <c r="H24" s="49"/>
      <c r="I24" s="4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21" s="15" customFormat="1" ht="15.75" x14ac:dyDescent="0.25">
      <c r="A25" s="61" t="s">
        <v>30</v>
      </c>
      <c r="B25" s="61"/>
      <c r="C25" s="61"/>
      <c r="D25" s="62">
        <f>S23*30%</f>
        <v>1861620.0195247829</v>
      </c>
      <c r="E25" s="62"/>
      <c r="F25" s="62"/>
      <c r="G25" s="22"/>
      <c r="M25" s="4"/>
      <c r="N25" s="16"/>
      <c r="O25" s="16"/>
      <c r="P25" s="16"/>
      <c r="Q25" s="16"/>
    </row>
    <row r="26" spans="1:21" s="15" customFormat="1" ht="15.75" x14ac:dyDescent="0.25">
      <c r="A26" s="61" t="s">
        <v>31</v>
      </c>
      <c r="B26" s="61"/>
      <c r="C26" s="61"/>
      <c r="D26" s="62">
        <f>S23*70%</f>
        <v>4343780.0455578268</v>
      </c>
      <c r="E26" s="62"/>
      <c r="F26" s="62"/>
      <c r="G26" s="22"/>
      <c r="M26" s="6"/>
      <c r="N26" s="16"/>
      <c r="O26" s="7"/>
      <c r="P26" s="8"/>
      <c r="Q26" s="16"/>
    </row>
    <row r="27" spans="1:21" s="15" customFormat="1" ht="20.25" customHeight="1" x14ac:dyDescent="0.25">
      <c r="A27" s="60" t="s">
        <v>28</v>
      </c>
      <c r="B27" s="60"/>
      <c r="C27" s="60"/>
      <c r="D27" s="60"/>
      <c r="E27" s="60"/>
      <c r="F27" s="60"/>
      <c r="G27" s="20"/>
      <c r="H27" s="20"/>
      <c r="I27" s="20"/>
      <c r="J27" s="20"/>
      <c r="K27" s="20"/>
      <c r="L27" s="20"/>
      <c r="M27" s="20" t="s">
        <v>29</v>
      </c>
      <c r="N27" s="20"/>
      <c r="O27" s="20"/>
      <c r="P27" s="20"/>
      <c r="Q27" s="20"/>
      <c r="R27" s="20"/>
    </row>
    <row r="28" spans="1:21" s="15" customFormat="1" ht="15.75" x14ac:dyDescent="0.25">
      <c r="A28" s="56"/>
      <c r="B28" s="56"/>
      <c r="C28" s="56"/>
      <c r="G28" s="20"/>
      <c r="H28" s="20"/>
      <c r="I28" s="20"/>
      <c r="J28" s="20"/>
      <c r="K28" s="20"/>
      <c r="L28" s="20"/>
      <c r="M28" s="60" t="s">
        <v>27</v>
      </c>
      <c r="N28" s="60"/>
      <c r="O28" s="60"/>
      <c r="P28" s="60"/>
      <c r="Q28" s="60"/>
      <c r="R28" s="60"/>
    </row>
    <row r="29" spans="1:21" s="15" customFormat="1" ht="15.75" x14ac:dyDescent="0.25">
      <c r="A29" s="56"/>
      <c r="B29" s="56"/>
      <c r="C29" s="56"/>
      <c r="G29" s="56"/>
      <c r="H29" s="56"/>
      <c r="I29" s="56"/>
      <c r="J29" s="56"/>
      <c r="K29" s="56"/>
      <c r="L29" s="56"/>
      <c r="M29" s="56"/>
    </row>
    <row r="30" spans="1:21" s="15" customFormat="1" ht="15.75" x14ac:dyDescent="0.25">
      <c r="A30" s="56"/>
      <c r="B30" s="56"/>
      <c r="C30" s="56"/>
      <c r="G30" s="56"/>
      <c r="H30" s="56"/>
      <c r="I30" s="56"/>
      <c r="J30" s="56"/>
      <c r="K30" s="56"/>
      <c r="L30" s="56"/>
      <c r="M30" s="56"/>
    </row>
    <row r="31" spans="1:21" s="15" customFormat="1" ht="15.75" x14ac:dyDescent="0.25">
      <c r="A31" s="56"/>
      <c r="B31" s="56"/>
      <c r="C31" s="56"/>
      <c r="G31" s="56"/>
      <c r="H31" s="56"/>
      <c r="I31" s="56"/>
      <c r="J31" s="56"/>
      <c r="K31" s="56"/>
      <c r="L31" s="56"/>
      <c r="M31" s="56"/>
    </row>
    <row r="32" spans="1:21" s="15" customFormat="1" ht="15.75" x14ac:dyDescent="0.25">
      <c r="A32" s="56"/>
      <c r="B32" s="56"/>
      <c r="C32" s="56"/>
      <c r="D32" s="59"/>
      <c r="E32" s="59"/>
      <c r="G32" s="56"/>
      <c r="H32" s="56"/>
      <c r="I32" s="56"/>
      <c r="J32" s="56"/>
      <c r="K32" s="56"/>
      <c r="L32" s="56"/>
      <c r="M32" s="56"/>
    </row>
    <row r="33" spans="1:19" s="15" customFormat="1" ht="15.75" x14ac:dyDescent="0.25">
      <c r="A33" s="57"/>
      <c r="B33" s="56"/>
      <c r="C33" s="57"/>
      <c r="G33" s="57"/>
      <c r="H33" s="57"/>
      <c r="I33" s="57"/>
      <c r="J33" s="57"/>
      <c r="K33" s="57"/>
      <c r="L33" s="57"/>
      <c r="M33" s="57"/>
    </row>
    <row r="34" spans="1:19" s="15" customFormat="1" ht="15.75" x14ac:dyDescent="0.25">
      <c r="A34" s="60" t="s">
        <v>3</v>
      </c>
      <c r="B34" s="60"/>
      <c r="C34" s="60"/>
      <c r="D34" s="60"/>
      <c r="E34" s="60"/>
      <c r="F34" s="60"/>
      <c r="G34" s="20"/>
      <c r="H34" s="20"/>
      <c r="I34" s="20"/>
      <c r="J34" s="20"/>
      <c r="K34" s="20"/>
      <c r="L34" s="60" t="s">
        <v>7</v>
      </c>
      <c r="M34" s="60"/>
      <c r="N34" s="60"/>
      <c r="O34" s="60"/>
      <c r="P34" s="60"/>
      <c r="Q34" s="60"/>
      <c r="R34" s="60"/>
      <c r="S34" s="60"/>
    </row>
    <row r="35" spans="1:19" s="15" customFormat="1" ht="15.75" x14ac:dyDescent="0.25">
      <c r="A35" s="4"/>
      <c r="B35" s="4"/>
      <c r="C35" s="4"/>
      <c r="D35" s="4"/>
      <c r="E35" s="4"/>
      <c r="F35" s="4"/>
      <c r="G35" s="4"/>
      <c r="H35" s="4"/>
      <c r="I35" s="5"/>
      <c r="J35" s="4"/>
      <c r="K35" s="4"/>
      <c r="L35" s="4"/>
      <c r="M35" s="4"/>
    </row>
    <row r="36" spans="1:19" s="15" customFormat="1" ht="15.75" x14ac:dyDescent="0.25">
      <c r="A36" s="4"/>
      <c r="B36" s="4"/>
      <c r="C36" s="52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9" s="15" customFormat="1" ht="15.75" x14ac:dyDescent="0.25">
      <c r="A37" s="4"/>
      <c r="B37" s="4"/>
      <c r="C37" s="4"/>
      <c r="D37" s="4"/>
      <c r="E37" s="4"/>
      <c r="F37" s="4"/>
      <c r="G37" s="4"/>
      <c r="H37" s="4"/>
      <c r="I37" s="5"/>
      <c r="J37" s="4"/>
      <c r="K37" s="4"/>
      <c r="L37" s="4"/>
      <c r="M37" s="4"/>
    </row>
    <row r="38" spans="1:19" s="15" customFormat="1" ht="15.75" x14ac:dyDescent="0.25">
      <c r="A38" s="4"/>
      <c r="B38" s="4"/>
      <c r="C38" s="52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9" s="15" customFormat="1" ht="15.75" x14ac:dyDescent="0.25">
      <c r="C39" s="17"/>
    </row>
    <row r="40" spans="1:19" s="15" customFormat="1" ht="15.75" x14ac:dyDescent="0.25">
      <c r="C40" s="17"/>
    </row>
    <row r="41" spans="1:19" s="15" customFormat="1" ht="15.75" x14ac:dyDescent="0.25">
      <c r="C41" s="17"/>
    </row>
    <row r="42" spans="1:19" s="15" customFormat="1" ht="15.75" x14ac:dyDescent="0.25">
      <c r="C42" s="17"/>
    </row>
    <row r="43" spans="1:19" s="15" customFormat="1" ht="15.75" x14ac:dyDescent="0.25">
      <c r="C43" s="17"/>
    </row>
    <row r="44" spans="1:19" s="15" customFormat="1" ht="15.75" x14ac:dyDescent="0.25">
      <c r="C44" s="17"/>
    </row>
    <row r="45" spans="1:19" s="15" customFormat="1" ht="15.75" x14ac:dyDescent="0.25">
      <c r="C45" s="17"/>
    </row>
    <row r="46" spans="1:19" s="15" customFormat="1" ht="15.75" x14ac:dyDescent="0.25">
      <c r="C46" s="17"/>
    </row>
    <row r="47" spans="1:19" s="15" customFormat="1" ht="15.75" x14ac:dyDescent="0.25">
      <c r="C47" s="17"/>
    </row>
    <row r="48" spans="1:19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</sheetData>
  <mergeCells count="15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M28:R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THANG 1</vt:lpstr>
      <vt:lpstr>THANG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2020-01-14T04:32:17Z</cp:lastPrinted>
  <dcterms:created xsi:type="dcterms:W3CDTF">2017-08-14T00:21:34Z</dcterms:created>
  <dcterms:modified xsi:type="dcterms:W3CDTF">2020-02-13T09:29:12Z</dcterms:modified>
</cp:coreProperties>
</file>